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ejcl-my.sharepoint.com/personal/bfadic_iejcl_onmicrosoft_com/Documents/IEJ/ARRIENDO DE SALAS/"/>
    </mc:Choice>
  </mc:AlternateContent>
  <xr:revisionPtr revIDLastSave="156" documentId="8_{336CA3BA-C5E3-4873-8E88-2B231509D550}" xr6:coauthVersionLast="47" xr6:coauthVersionMax="47" xr10:uidLastSave="{6066518E-D506-412D-AFA7-8DA8B5CB543B}"/>
  <bookViews>
    <workbookView xWindow="-108" yWindow="-108" windowWidth="23256" windowHeight="12576" xr2:uid="{A1438400-9F65-40A2-9E24-9916D951F95D}"/>
  </bookViews>
  <sheets>
    <sheet name="Hoja1" sheetId="1" r:id="rId1"/>
    <sheet name="Hoja2" sheetId="2" state="hidden" r:id="rId2"/>
  </sheets>
  <definedNames>
    <definedName name="_xlnm.Print_Area" localSheetId="0">Hoja1!$B$1:$G$31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  <c r="L3" i="2"/>
  <c r="N2" i="2" s="1"/>
  <c r="P13" i="2"/>
  <c r="Q13" i="2" s="1"/>
  <c r="P12" i="2"/>
  <c r="Q12" i="2" s="1"/>
  <c r="P11" i="2"/>
  <c r="Q11" i="2" s="1"/>
  <c r="P10" i="2"/>
  <c r="Q10" i="2" s="1"/>
  <c r="P9" i="2"/>
  <c r="Q9" i="2" s="1"/>
  <c r="P8" i="2"/>
  <c r="Q8" i="2" s="1"/>
  <c r="P7" i="2"/>
  <c r="Q7" i="2" s="1"/>
  <c r="Q6" i="2"/>
  <c r="P6" i="2"/>
  <c r="L4" i="2"/>
  <c r="O2" i="2" s="1"/>
  <c r="L2" i="2"/>
  <c r="G6" i="2"/>
  <c r="G5" i="2"/>
  <c r="E6" i="2" a="1"/>
  <c r="E6" i="2" s="1"/>
  <c r="E5" i="2" a="1"/>
  <c r="E5" i="2" s="1"/>
  <c r="L5" i="2" l="1"/>
  <c r="P2" i="2" s="1"/>
  <c r="Q2" i="2" s="1"/>
  <c r="R2" i="2" l="1"/>
  <c r="R3" i="2" s="1"/>
  <c r="C22" i="1" s="1"/>
  <c r="S2" i="2"/>
  <c r="S3" i="2" s="1"/>
  <c r="C23" i="1" s="1"/>
  <c r="T2" i="2"/>
  <c r="T3" i="2" s="1"/>
  <c r="C2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<sst xmlns="http://schemas.openxmlformats.org/spreadsheetml/2006/main" count="65" uniqueCount="64">
  <si>
    <t>Rut</t>
  </si>
  <si>
    <t>Asociado ANMM</t>
  </si>
  <si>
    <t>Fechas</t>
  </si>
  <si>
    <t>Sala</t>
  </si>
  <si>
    <t>Jornada</t>
  </si>
  <si>
    <t>Horario</t>
  </si>
  <si>
    <t>Nombre del evento</t>
  </si>
  <si>
    <t>Datos de pago</t>
  </si>
  <si>
    <t>Valor Neto</t>
  </si>
  <si>
    <t>Valor IVA</t>
  </si>
  <si>
    <t>Valor Total</t>
  </si>
  <si>
    <t>Fecha de abono</t>
  </si>
  <si>
    <t>Monto</t>
  </si>
  <si>
    <t>Datos del Instituto</t>
  </si>
  <si>
    <t>Instituto de Estudios Judiciales</t>
  </si>
  <si>
    <t>RUT</t>
  </si>
  <si>
    <t>71.721.000-K</t>
  </si>
  <si>
    <t>Dias</t>
  </si>
  <si>
    <t>09:00 - 13:00</t>
  </si>
  <si>
    <t>Asociado</t>
  </si>
  <si>
    <t>14:00 - 18:00</t>
  </si>
  <si>
    <t>jornada</t>
  </si>
  <si>
    <t>Sala 1</t>
  </si>
  <si>
    <t>Presencial</t>
  </si>
  <si>
    <t>Media Jornada</t>
  </si>
  <si>
    <t>SI</t>
  </si>
  <si>
    <t>modalidad</t>
  </si>
  <si>
    <t>Sala 3</t>
  </si>
  <si>
    <t>Híbrida</t>
  </si>
  <si>
    <t>Jornada completa</t>
  </si>
  <si>
    <t>NO</t>
  </si>
  <si>
    <t>A MJ P</t>
  </si>
  <si>
    <t>A MJ H</t>
  </si>
  <si>
    <t>A JC P</t>
  </si>
  <si>
    <t>A JC H</t>
  </si>
  <si>
    <t>NA MJ P</t>
  </si>
  <si>
    <t>NA MJ H</t>
  </si>
  <si>
    <t>NA JC P</t>
  </si>
  <si>
    <t>NA JC H</t>
  </si>
  <si>
    <t>Persona de contacto</t>
  </si>
  <si>
    <t>Comuna</t>
  </si>
  <si>
    <t>Teléfono</t>
  </si>
  <si>
    <t>Presencial o híbrida</t>
  </si>
  <si>
    <t>Cantidad de asistentes</t>
  </si>
  <si>
    <t>Medio de pago</t>
  </si>
  <si>
    <t>Dirección</t>
  </si>
  <si>
    <t>Servicio de coffee</t>
  </si>
  <si>
    <t>Razón social</t>
  </si>
  <si>
    <t>Razón social o nombre</t>
  </si>
  <si>
    <t>Giro</t>
  </si>
  <si>
    <t>Correo electrónico</t>
  </si>
  <si>
    <t>Tipo de actividad</t>
  </si>
  <si>
    <t>Datos del arrendador (para facturación)</t>
  </si>
  <si>
    <t>Datos de arriendo</t>
  </si>
  <si>
    <t>+56 2 2671 1612 / +56 9 3200 2201</t>
  </si>
  <si>
    <t xml:space="preserve">Formulario Arriendo de Salas </t>
  </si>
  <si>
    <t>Instituto de Estudios Judiciales Hernán Correa de la Cerda</t>
  </si>
  <si>
    <t>info@iej.cl</t>
  </si>
  <si>
    <t>Banco Internacional</t>
  </si>
  <si>
    <t>Cta Cte N°: 9020584</t>
  </si>
  <si>
    <t>Teléfonos</t>
  </si>
  <si>
    <t>Link a Webpay</t>
  </si>
  <si>
    <t>Datos para transferencia</t>
  </si>
  <si>
    <t>San Martin N° 73, Of. 102,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</si>
</sst>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6" xfId="0" applyBorder="1"/>
    <xf numFmtId="0" fontId="0" fillId="0" borderId="8" xfId="0" applyBorder="1"/>
    <xf numFmtId="20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7" xfId="0" applyBorder="1"/>
    <xf numFmtId="41" fontId="0" fillId="0" borderId="0" xfId="1" applyFont="1"/>
    <xf numFmtId="41" fontId="0" fillId="0" borderId="0" xfId="1" applyFont="1" applyFill="1"/>
    <xf numFmtId="0" fontId="2" fillId="0" borderId="0" xfId="0" applyFont="1"/>
    <xf numFmtId="0" fontId="0" fillId="0" borderId="1" xfId="0" applyBorder="1" applyAlignment="1">
      <alignment horizontal="center"/>
    </xf>
    <xf numFmtId="41" fontId="0" fillId="0" borderId="1" xfId="1" applyFont="1" applyBorder="1"/>
    <xf numFmtId="41" fontId="0" fillId="0" borderId="0" xfId="0" applyNumberFormat="1" applyAlignment="1">
      <alignment horizontal="left"/>
    </xf>
    <xf numFmtId="0" fontId="3" fillId="2" borderId="2" xfId="0" applyFont="1" applyFill="1" applyBorder="1"/>
    <xf numFmtId="0" fontId="3" fillId="2" borderId="1" xfId="0" applyFont="1" applyFill="1" applyBorder="1"/>
    <xf numFmtId="0" fontId="3" fillId="2" borderId="3" xfId="0" applyFont="1" applyFill="1" applyBorder="1"/>
    <xf numFmtId="0" fontId="3" fillId="2" borderId="1" xfId="0" applyFont="1" applyFill="1" applyBorder="1" applyAlignment="1">
      <alignment horizontal="right"/>
    </xf>
    <xf numFmtId="0" fontId="0" fillId="0" borderId="0" xfId="0" applyAlignment="1">
      <alignment horizontal="left" vertical="center" indent="1"/>
    </xf>
    <xf numFmtId="0" fontId="3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41" fontId="0" fillId="0" borderId="1" xfId="0" applyNumberFormat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4" fillId="0" borderId="13" xfId="2" applyBorder="1" applyAlignment="1">
      <alignment horizontal="center" vertical="center"/>
    </xf>
    <xf numFmtId="0" fontId="0" fillId="0" borderId="3" xfId="0" quotePrefix="1" applyBorder="1" applyAlignment="1">
      <alignment horizontal="left"/>
    </xf>
    <xf numFmtId="0" fontId="0" fillId="0" borderId="5" xfId="0" quotePrefix="1" applyBorder="1" applyAlignment="1">
      <alignment horizontal="left"/>
    </xf>
  </cellXfs>
  <cellStyles count="3">
    <cellStyle name="Hipervínculo" xfId="2" builtinId="8"/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CC0000"/>
      <color rgb="FFFF0000"/>
      <color rgb="FFFD77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webpay.cl/form-pay/27206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104775</xdr:rowOff>
    </xdr:from>
    <xdr:to>
      <xdr:col>1</xdr:col>
      <xdr:colOff>1118235</xdr:colOff>
      <xdr:row>4</xdr:row>
      <xdr:rowOff>27940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3C13C2-30D2-90D8-93C1-D32B23575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04775"/>
          <a:ext cx="1013460" cy="685165"/>
        </a:xfrm>
        <a:prstGeom prst="rect">
          <a:avLst/>
        </a:prstGeom>
      </xdr:spPr>
    </xdr:pic>
    <xdr:clientData/>
  </xdr:twoCellAnchor>
  <xdr:twoCellAnchor>
    <xdr:from>
      <xdr:col>6</xdr:col>
      <xdr:colOff>83607</xdr:colOff>
      <xdr:row>27</xdr:row>
      <xdr:rowOff>98426</xdr:rowOff>
    </xdr:from>
    <xdr:to>
      <xdr:col>6</xdr:col>
      <xdr:colOff>1168399</xdr:colOff>
      <xdr:row>29</xdr:row>
      <xdr:rowOff>50801</xdr:rowOff>
    </xdr:to>
    <xdr:sp macro="" textlink="">
      <xdr:nvSpPr>
        <xdr:cNvPr id="3" name="Rectá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0A8A5AE-DB0D-BA3F-EE1D-23E13B3F627C}"/>
            </a:ext>
          </a:extLst>
        </xdr:cNvPr>
        <xdr:cNvSpPr/>
      </xdr:nvSpPr>
      <xdr:spPr>
        <a:xfrm>
          <a:off x="5967940" y="5059893"/>
          <a:ext cx="1084792" cy="324908"/>
        </a:xfrm>
        <a:prstGeom prst="rect">
          <a:avLst/>
        </a:prstGeom>
        <a:solidFill>
          <a:srgbClr val="FD7769"/>
        </a:solidFill>
        <a:effectLst>
          <a:innerShdw blurRad="63500" dist="50800" dir="2700000">
            <a:srgbClr val="FF0000">
              <a:alpha val="50000"/>
            </a:srgbClr>
          </a:inn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 b="1">
              <a:solidFill>
                <a:sysClr val="windowText" lastClr="000000"/>
              </a:solidFill>
            </a:rPr>
            <a:t>Pagar</a:t>
          </a:r>
          <a:r>
            <a:rPr lang="es-CL" sz="1100" b="1" baseline="0">
              <a:solidFill>
                <a:sysClr val="windowText" lastClr="000000"/>
              </a:solidFill>
            </a:rPr>
            <a:t> Online</a:t>
          </a:r>
          <a:endParaRPr lang="es-CL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ej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DEEF5-FDEC-4D7F-AE99-77418E6BD5FB}">
  <sheetPr>
    <pageSetUpPr fitToPage="1"/>
  </sheetPr>
  <dimension ref="B3:J30"/>
  <sheetViews>
    <sheetView showGridLines="0" tabSelected="1" zoomScale="90" zoomScaleNormal="90" workbookViewId="0">
      <selection activeCell="C30" sqref="C30:D30"/>
    </sheetView>
  </sheetViews>
  <sheetFormatPr baseColWidth="10" defaultColWidth="11.44140625" defaultRowHeight="14.4" x14ac:dyDescent="0.3"/>
  <cols>
    <col min="1" max="1" width="2.5546875" customWidth="1"/>
    <col min="2" max="2" width="20.44140625" bestFit="1" customWidth="1"/>
    <col min="3" max="3" width="15.6640625" customWidth="1"/>
    <col min="4" max="4" width="18.33203125" customWidth="1"/>
    <col min="5" max="5" width="12.44140625" customWidth="1"/>
    <col min="6" max="6" width="15.6640625" customWidth="1"/>
    <col min="7" max="7" width="18.88671875" customWidth="1"/>
  </cols>
  <sheetData>
    <row r="3" spans="2:7" x14ac:dyDescent="0.3">
      <c r="B3" s="23" t="s">
        <v>55</v>
      </c>
      <c r="C3" s="23"/>
      <c r="D3" s="23"/>
      <c r="E3" s="23"/>
      <c r="F3" s="23"/>
      <c r="G3" s="23"/>
    </row>
    <row r="4" spans="2:7" x14ac:dyDescent="0.3">
      <c r="B4" s="23" t="s">
        <v>56</v>
      </c>
      <c r="C4" s="23"/>
      <c r="D4" s="23"/>
      <c r="E4" s="23"/>
      <c r="F4" s="23"/>
      <c r="G4" s="23"/>
    </row>
    <row r="5" spans="2:7" ht="8.4" customHeight="1" x14ac:dyDescent="0.3"/>
    <row r="6" spans="2:7" x14ac:dyDescent="0.3">
      <c r="B6" s="25" t="s">
        <v>52</v>
      </c>
      <c r="C6" s="26"/>
      <c r="D6" s="26"/>
      <c r="E6" s="26"/>
      <c r="F6" s="26"/>
      <c r="G6" s="27"/>
    </row>
    <row r="7" spans="2:7" x14ac:dyDescent="0.3">
      <c r="B7" s="15" t="s">
        <v>48</v>
      </c>
      <c r="C7" s="28"/>
      <c r="D7" s="29"/>
      <c r="E7" s="29"/>
      <c r="F7" s="29"/>
      <c r="G7" s="30"/>
    </row>
    <row r="8" spans="2:7" x14ac:dyDescent="0.3">
      <c r="B8" s="13" t="s">
        <v>0</v>
      </c>
      <c r="C8" s="24"/>
      <c r="D8" s="24"/>
      <c r="E8" s="24"/>
      <c r="F8" s="16" t="s">
        <v>49</v>
      </c>
      <c r="G8" s="4"/>
    </row>
    <row r="9" spans="2:7" x14ac:dyDescent="0.3">
      <c r="B9" s="13" t="s">
        <v>45</v>
      </c>
      <c r="C9" s="24"/>
      <c r="D9" s="24"/>
      <c r="E9" s="24"/>
      <c r="F9" s="16" t="s">
        <v>40</v>
      </c>
      <c r="G9" s="4"/>
    </row>
    <row r="10" spans="2:7" x14ac:dyDescent="0.3">
      <c r="B10" s="13" t="s">
        <v>50</v>
      </c>
      <c r="C10" s="28"/>
      <c r="D10" s="29"/>
      <c r="E10" s="30"/>
      <c r="F10" s="16" t="s">
        <v>41</v>
      </c>
      <c r="G10" s="4"/>
    </row>
    <row r="11" spans="2:7" x14ac:dyDescent="0.3">
      <c r="B11" s="13" t="s">
        <v>39</v>
      </c>
      <c r="C11" s="28"/>
      <c r="D11" s="29"/>
      <c r="E11" s="30"/>
      <c r="F11" s="16" t="s">
        <v>1</v>
      </c>
      <c r="G11" s="10"/>
    </row>
    <row r="13" spans="2:7" x14ac:dyDescent="0.3">
      <c r="B13" s="25" t="s">
        <v>53</v>
      </c>
      <c r="C13" s="26"/>
      <c r="D13" s="26"/>
      <c r="E13" s="26"/>
      <c r="F13" s="26"/>
      <c r="G13" s="27"/>
    </row>
    <row r="14" spans="2:7" x14ac:dyDescent="0.3">
      <c r="B14" s="13" t="s">
        <v>6</v>
      </c>
      <c r="C14" s="28"/>
      <c r="D14" s="29"/>
      <c r="E14" s="29"/>
      <c r="F14" s="29"/>
      <c r="G14" s="30"/>
    </row>
    <row r="15" spans="2:7" x14ac:dyDescent="0.3">
      <c r="B15" s="13" t="s">
        <v>2</v>
      </c>
      <c r="C15" s="5"/>
      <c r="D15" s="5"/>
      <c r="E15" s="5"/>
      <c r="F15" s="5"/>
      <c r="G15" s="5"/>
    </row>
    <row r="16" spans="2:7" x14ac:dyDescent="0.3">
      <c r="B16" s="13" t="s">
        <v>3</v>
      </c>
      <c r="C16" s="24"/>
      <c r="D16" s="24"/>
      <c r="E16" s="32" t="s">
        <v>42</v>
      </c>
      <c r="F16" s="33"/>
      <c r="G16" s="4"/>
    </row>
    <row r="17" spans="2:10" x14ac:dyDescent="0.3">
      <c r="B17" s="13" t="s">
        <v>4</v>
      </c>
      <c r="C17" s="24"/>
      <c r="D17" s="24"/>
      <c r="E17" s="32" t="s">
        <v>5</v>
      </c>
      <c r="F17" s="33"/>
      <c r="G17" s="4"/>
    </row>
    <row r="18" spans="2:10" x14ac:dyDescent="0.3">
      <c r="B18" s="13" t="s">
        <v>46</v>
      </c>
      <c r="C18" s="24"/>
      <c r="D18" s="24"/>
      <c r="E18" s="32" t="s">
        <v>43</v>
      </c>
      <c r="F18" s="33"/>
      <c r="G18" s="4"/>
    </row>
    <row r="19" spans="2:10" x14ac:dyDescent="0.3">
      <c r="B19" s="13" t="s">
        <v>51</v>
      </c>
      <c r="C19" s="28"/>
      <c r="D19" s="29"/>
      <c r="E19" s="29"/>
      <c r="F19" s="29"/>
      <c r="G19" s="30"/>
    </row>
    <row r="21" spans="2:10" x14ac:dyDescent="0.3">
      <c r="B21" s="25" t="s">
        <v>7</v>
      </c>
      <c r="C21" s="26"/>
      <c r="D21" s="26"/>
      <c r="E21" s="26"/>
      <c r="F21" s="26"/>
      <c r="G21" s="27"/>
    </row>
    <row r="22" spans="2:10" x14ac:dyDescent="0.3">
      <c r="B22" s="14" t="s">
        <v>8</v>
      </c>
      <c r="C22" s="31">
        <f>+Hoja2!R3</f>
        <v>0</v>
      </c>
      <c r="D22" s="31"/>
      <c r="E22" s="32" t="s">
        <v>11</v>
      </c>
      <c r="F22" s="33"/>
      <c r="G22" s="5"/>
    </row>
    <row r="23" spans="2:10" x14ac:dyDescent="0.3">
      <c r="B23" s="14" t="s">
        <v>9</v>
      </c>
      <c r="C23" s="31">
        <f>+Hoja2!S3</f>
        <v>0</v>
      </c>
      <c r="D23" s="31"/>
      <c r="E23" s="32" t="s">
        <v>12</v>
      </c>
      <c r="F23" s="33"/>
      <c r="G23" s="11"/>
      <c r="J23" s="17"/>
    </row>
    <row r="24" spans="2:10" x14ac:dyDescent="0.3">
      <c r="B24" s="14" t="s">
        <v>10</v>
      </c>
      <c r="C24" s="31">
        <f>+Hoja2!T3</f>
        <v>0</v>
      </c>
      <c r="D24" s="31"/>
      <c r="E24" s="32" t="s">
        <v>44</v>
      </c>
      <c r="F24" s="33"/>
      <c r="G24" s="4"/>
      <c r="J24" s="17"/>
    </row>
    <row r="25" spans="2:10" ht="9.75" customHeight="1" x14ac:dyDescent="0.3">
      <c r="B25" s="9"/>
      <c r="C25" s="12"/>
    </row>
    <row r="26" spans="2:10" x14ac:dyDescent="0.3">
      <c r="B26" s="19" t="s">
        <v>13</v>
      </c>
      <c r="C26" s="19"/>
      <c r="D26" s="19"/>
      <c r="E26" s="19"/>
      <c r="F26" s="19"/>
      <c r="G26" s="19"/>
    </row>
    <row r="27" spans="2:10" x14ac:dyDescent="0.3">
      <c r="B27" s="13" t="s">
        <v>47</v>
      </c>
      <c r="C27" s="28" t="s">
        <v>14</v>
      </c>
      <c r="D27" s="30"/>
      <c r="E27" s="25" t="s">
        <v>62</v>
      </c>
      <c r="F27" s="27"/>
      <c r="G27" s="18" t="s">
        <v>61</v>
      </c>
    </row>
    <row r="28" spans="2:10" x14ac:dyDescent="0.3">
      <c r="B28" s="13" t="s">
        <v>15</v>
      </c>
      <c r="C28" s="28" t="s">
        <v>16</v>
      </c>
      <c r="D28" s="30"/>
      <c r="E28" s="34" t="s">
        <v>58</v>
      </c>
      <c r="F28" s="35"/>
      <c r="G28" s="20"/>
    </row>
    <row r="29" spans="2:10" x14ac:dyDescent="0.3">
      <c r="B29" s="13" t="s">
        <v>45</v>
      </c>
      <c r="C29" s="28" t="s">
        <v>63</v>
      </c>
      <c r="D29" s="30"/>
      <c r="E29" s="36" t="s">
        <v>59</v>
      </c>
      <c r="F29" s="37"/>
      <c r="G29" s="21"/>
    </row>
    <row r="30" spans="2:10" x14ac:dyDescent="0.3">
      <c r="B30" s="13" t="s">
        <v>60</v>
      </c>
      <c r="C30" s="40" t="s">
        <v>54</v>
      </c>
      <c r="D30" s="41"/>
      <c r="E30" s="38" t="s">
        <v>57</v>
      </c>
      <c r="F30" s="39"/>
      <c r="G30" s="22"/>
    </row>
  </sheetData>
  <mergeCells count="34">
    <mergeCell ref="E29:F29"/>
    <mergeCell ref="E30:F30"/>
    <mergeCell ref="C27:D27"/>
    <mergeCell ref="C28:D28"/>
    <mergeCell ref="C29:D29"/>
    <mergeCell ref="C30:D30"/>
    <mergeCell ref="B3:G3"/>
    <mergeCell ref="C11:E11"/>
    <mergeCell ref="E24:F24"/>
    <mergeCell ref="E23:F23"/>
    <mergeCell ref="E22:F22"/>
    <mergeCell ref="B21:G21"/>
    <mergeCell ref="E18:F18"/>
    <mergeCell ref="E17:F17"/>
    <mergeCell ref="E16:F16"/>
    <mergeCell ref="C14:G14"/>
    <mergeCell ref="B13:G13"/>
    <mergeCell ref="C19:G19"/>
    <mergeCell ref="B26:G26"/>
    <mergeCell ref="G28:G30"/>
    <mergeCell ref="B4:G4"/>
    <mergeCell ref="C9:E9"/>
    <mergeCell ref="B6:G6"/>
    <mergeCell ref="C18:D18"/>
    <mergeCell ref="C7:G7"/>
    <mergeCell ref="C8:E8"/>
    <mergeCell ref="C10:E10"/>
    <mergeCell ref="C16:D16"/>
    <mergeCell ref="C17:D17"/>
    <mergeCell ref="C22:D22"/>
    <mergeCell ref="C23:D23"/>
    <mergeCell ref="C24:D24"/>
    <mergeCell ref="E27:F27"/>
    <mergeCell ref="E28:F28"/>
  </mergeCells>
  <hyperlinks>
    <hyperlink ref="E30" r:id="rId1" xr:uid="{87C4EB0D-8D61-42FF-95B2-2AD0845FF423}"/>
  </hyperlinks>
  <pageMargins left="0.7" right="0.7" top="0.75" bottom="0.75" header="0.3" footer="0.3"/>
  <pageSetup paperSize="119" scale="89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121B26D-F809-449D-83B1-4C3826BEA241}">
          <x14:formula1>
            <xm:f>Hoja2!$F$5:$F$6</xm:f>
          </x14:formula1>
          <xm:sqref>C17</xm:sqref>
        </x14:dataValidation>
        <x14:dataValidation type="list" allowBlank="1" showInputMessage="1" showErrorMessage="1" xr:uid="{4C1B0905-10D0-4828-B884-F23387150293}">
          <x14:formula1>
            <xm:f>Hoja2!$J$5:$J$6</xm:f>
          </x14:formula1>
          <xm:sqref>G11 C18:D18</xm:sqref>
        </x14:dataValidation>
        <x14:dataValidation type="list" allowBlank="1" showInputMessage="1" showErrorMessage="1" xr:uid="{049B56B4-E8DD-4ACB-95FF-BD0C913AD3DE}">
          <x14:formula1>
            <xm:f>Hoja2!$C$5:$C$6</xm:f>
          </x14:formula1>
          <xm:sqref>C16</xm:sqref>
        </x14:dataValidation>
        <x14:dataValidation type="list" allowBlank="1" showInputMessage="1" showErrorMessage="1" xr:uid="{67AA0BA4-F505-420E-8224-CF859F4ED523}">
          <x14:formula1>
            <xm:f>Hoja2!$E$5:$E$6</xm:f>
          </x14:formula1>
          <xm:sqref>G16</xm:sqref>
        </x14:dataValidation>
        <x14:dataValidation type="list" allowBlank="1" showInputMessage="1" showErrorMessage="1" xr:uid="{69A495CF-3BBE-40AF-90FF-6A6B70F7890B}">
          <x14:formula1>
            <xm:f>Hoja2!$G$5:$G$6</xm:f>
          </x14:formula1>
          <xm:sqref>G17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838F5-42D0-46DA-A69D-3FFE158C36A2}">
  <dimension ref="C2:V14"/>
  <sheetViews>
    <sheetView topLeftCell="F1" workbookViewId="0">
      <selection activeCell="L2" sqref="L2:L8"/>
    </sheetView>
  </sheetViews>
  <sheetFormatPr baseColWidth="10" defaultColWidth="11.44140625" defaultRowHeight="14.4" x14ac:dyDescent="0.3"/>
  <cols>
    <col min="4" max="4" width="0" hidden="1" customWidth="1"/>
    <col min="6" max="6" width="16.6640625" bestFit="1" customWidth="1"/>
    <col min="7" max="7" width="11.6640625" bestFit="1" customWidth="1"/>
    <col min="14" max="14" width="13.6640625" bestFit="1" customWidth="1"/>
    <col min="15" max="15" width="13.6640625" customWidth="1"/>
    <col min="16" max="16" width="10.44140625" bestFit="1" customWidth="1"/>
    <col min="17" max="17" width="11.88671875" style="7" bestFit="1" customWidth="1"/>
    <col min="18" max="18" width="11.44140625" style="7"/>
    <col min="19" max="19" width="11.88671875" style="7" bestFit="1" customWidth="1"/>
    <col min="20" max="20" width="12" style="7" bestFit="1" customWidth="1"/>
    <col min="21" max="21" width="12" style="7" customWidth="1"/>
    <col min="22" max="22" width="11.44140625" style="7"/>
  </cols>
  <sheetData>
    <row r="2" spans="3:20" x14ac:dyDescent="0.3">
      <c r="K2" t="s">
        <v>17</v>
      </c>
      <c r="L2" s="1">
        <f>+COUNT(Hoja1!C15:G15)</f>
        <v>0</v>
      </c>
      <c r="N2" t="str">
        <f>+IF(L3="SI","A","NA")</f>
        <v>NA</v>
      </c>
      <c r="O2" t="str">
        <f>+IF(L4="Media Jornada","MJ","JC")</f>
        <v>JC</v>
      </c>
      <c r="P2" t="str">
        <f>+IF(L5="Presencial","P","H")</f>
        <v>H</v>
      </c>
      <c r="Q2" s="7" t="str">
        <f>+_xlfn.CONCAT(N2," ",O2," ",P2)</f>
        <v>NA JC H</v>
      </c>
      <c r="R2" s="7">
        <f>+VLOOKUP(Q2,N6:Q13,2,FALSE)</f>
        <v>350000</v>
      </c>
      <c r="S2" s="7">
        <f>+VLOOKUP(Q2,N6:Q13,3,FALSE)</f>
        <v>66500</v>
      </c>
      <c r="T2" s="7">
        <f>+VLOOKUP(Q2,N6:Q13,4,FALSE)</f>
        <v>416500</v>
      </c>
    </row>
    <row r="3" spans="3:20" x14ac:dyDescent="0.3">
      <c r="H3" s="3" t="s">
        <v>18</v>
      </c>
      <c r="K3" t="s">
        <v>19</v>
      </c>
      <c r="L3" s="6">
        <f>+Hoja1!G11</f>
        <v>0</v>
      </c>
      <c r="R3" s="7">
        <f>+R2*L2</f>
        <v>0</v>
      </c>
      <c r="S3" s="7">
        <f>+S2*L2</f>
        <v>0</v>
      </c>
      <c r="T3" s="7">
        <f>+T2*L2</f>
        <v>0</v>
      </c>
    </row>
    <row r="4" spans="3:20" x14ac:dyDescent="0.3">
      <c r="H4" t="s">
        <v>20</v>
      </c>
      <c r="K4" t="s">
        <v>21</v>
      </c>
      <c r="L4" s="6">
        <f>+Hoja1!C17</f>
        <v>0</v>
      </c>
      <c r="O4" s="7"/>
    </row>
    <row r="5" spans="3:20" x14ac:dyDescent="0.3">
      <c r="C5" t="s">
        <v>22</v>
      </c>
      <c r="D5" t="s">
        <v>23</v>
      </c>
      <c r="E5" s="1" t="str" cm="1">
        <f t="array" ref="E5">+IF(Hoja1!C16="Sala 1",Hoja2!D5:D5," ")</f>
        <v xml:space="preserve"> </v>
      </c>
      <c r="F5" t="s">
        <v>24</v>
      </c>
      <c r="G5" s="1" t="str">
        <f>+IF(Hoja1!C17="Media Jornada",Hoja2!H3," ")</f>
        <v xml:space="preserve"> </v>
      </c>
      <c r="J5" t="s">
        <v>25</v>
      </c>
      <c r="K5" t="s">
        <v>26</v>
      </c>
      <c r="L5">
        <f>+IF(K6=" ","Presencial",K6)</f>
        <v>0</v>
      </c>
      <c r="O5" s="7"/>
    </row>
    <row r="6" spans="3:20" x14ac:dyDescent="0.3">
      <c r="C6" t="s">
        <v>27</v>
      </c>
      <c r="D6" t="s">
        <v>28</v>
      </c>
      <c r="E6" s="2" t="str" cm="1">
        <f t="array" ref="E6">+IF(Hoja1!C16="Sala 1",Hoja2!D6:D6," ")</f>
        <v xml:space="preserve"> </v>
      </c>
      <c r="F6" t="s">
        <v>29</v>
      </c>
      <c r="G6" s="1" t="str">
        <f>+IF(Hoja1!C17="Media Jornada",Hoja2!H4," ")</f>
        <v xml:space="preserve"> </v>
      </c>
      <c r="J6" t="s">
        <v>30</v>
      </c>
      <c r="K6" s="6">
        <f>+Hoja1!G16</f>
        <v>0</v>
      </c>
      <c r="L6" s="6"/>
      <c r="N6" t="s">
        <v>31</v>
      </c>
      <c r="O6" s="7">
        <v>115000</v>
      </c>
      <c r="P6" s="7">
        <f>+O6*19%</f>
        <v>21850</v>
      </c>
      <c r="Q6" s="7">
        <f>+O6+P6</f>
        <v>136850</v>
      </c>
    </row>
    <row r="7" spans="3:20" x14ac:dyDescent="0.3">
      <c r="L7" s="6"/>
      <c r="N7" t="s">
        <v>32</v>
      </c>
      <c r="O7" s="7">
        <v>165000</v>
      </c>
      <c r="P7" s="7">
        <f t="shared" ref="P7:P13" si="0">+O7*19%</f>
        <v>31350</v>
      </c>
      <c r="Q7" s="7">
        <f t="shared" ref="Q7:Q13" si="1">+O7+P7</f>
        <v>196350</v>
      </c>
      <c r="S7" s="8"/>
    </row>
    <row r="8" spans="3:20" x14ac:dyDescent="0.3">
      <c r="L8" s="2"/>
      <c r="N8" t="s">
        <v>33</v>
      </c>
      <c r="O8" s="7">
        <v>210000</v>
      </c>
      <c r="P8" s="7">
        <f t="shared" si="0"/>
        <v>39900</v>
      </c>
      <c r="Q8" s="7">
        <f t="shared" si="1"/>
        <v>249900</v>
      </c>
    </row>
    <row r="9" spans="3:20" x14ac:dyDescent="0.3">
      <c r="N9" t="s">
        <v>34</v>
      </c>
      <c r="O9" s="7">
        <v>310000</v>
      </c>
      <c r="P9" s="7">
        <f t="shared" si="0"/>
        <v>58900</v>
      </c>
      <c r="Q9" s="7">
        <f t="shared" si="1"/>
        <v>368900</v>
      </c>
    </row>
    <row r="10" spans="3:20" x14ac:dyDescent="0.3">
      <c r="N10" t="s">
        <v>35</v>
      </c>
      <c r="O10" s="7">
        <v>140000</v>
      </c>
      <c r="P10" s="7">
        <f t="shared" si="0"/>
        <v>26600</v>
      </c>
      <c r="Q10" s="7">
        <f t="shared" si="1"/>
        <v>166600</v>
      </c>
    </row>
    <row r="11" spans="3:20" x14ac:dyDescent="0.3">
      <c r="N11" t="s">
        <v>36</v>
      </c>
      <c r="O11" s="7">
        <v>190000</v>
      </c>
      <c r="P11" s="7">
        <f t="shared" si="0"/>
        <v>36100</v>
      </c>
      <c r="Q11" s="7">
        <f t="shared" si="1"/>
        <v>226100</v>
      </c>
    </row>
    <row r="12" spans="3:20" x14ac:dyDescent="0.3">
      <c r="N12" t="s">
        <v>37</v>
      </c>
      <c r="O12" s="7">
        <v>250000</v>
      </c>
      <c r="P12" s="7">
        <f t="shared" si="0"/>
        <v>47500</v>
      </c>
      <c r="Q12" s="7">
        <f t="shared" si="1"/>
        <v>297500</v>
      </c>
    </row>
    <row r="13" spans="3:20" x14ac:dyDescent="0.3">
      <c r="N13" t="s">
        <v>38</v>
      </c>
      <c r="O13" s="7">
        <v>350000</v>
      </c>
      <c r="P13" s="7">
        <f t="shared" si="0"/>
        <v>66500</v>
      </c>
      <c r="Q13" s="7">
        <f t="shared" si="1"/>
        <v>416500</v>
      </c>
    </row>
    <row r="14" spans="3:20" x14ac:dyDescent="0.3">
      <c r="P1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Ruben Mancilla</dc:creator>
  <cp:keywords/>
  <dc:description/>
  <cp:lastModifiedBy>Aurora Flores</cp:lastModifiedBy>
  <cp:revision/>
  <cp:lastPrinted>2024-01-24T21:01:56Z</cp:lastPrinted>
  <dcterms:created xsi:type="dcterms:W3CDTF">2024-01-19T14:37:47Z</dcterms:created>
  <dcterms:modified xsi:type="dcterms:W3CDTF">2024-01-24T21:11:54Z</dcterms:modified>
  <cp:category/>
  <cp:contentStatus/>
</cp:coreProperties>
</file>